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835" activeTab="1"/>
  </bookViews>
  <sheets>
    <sheet name="viti 2024" sheetId="4" r:id="rId1"/>
    <sheet name="2025" sheetId="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6" l="1"/>
  <c r="T10" i="6"/>
  <c r="T9" i="6"/>
  <c r="T7" i="6"/>
  <c r="N29" i="4" l="1"/>
  <c r="P28" i="4"/>
  <c r="Q28" i="4"/>
  <c r="R28" i="4"/>
  <c r="S28" i="4"/>
  <c r="T28" i="4"/>
  <c r="U28" i="4"/>
  <c r="V28" i="4"/>
  <c r="W28" i="4"/>
  <c r="X28" i="4"/>
  <c r="O28" i="4"/>
  <c r="L28" i="4"/>
  <c r="E28" i="4"/>
  <c r="O18" i="4" l="1"/>
  <c r="T25" i="4"/>
  <c r="T22" i="4"/>
  <c r="T19" i="4"/>
  <c r="R25" i="4" l="1"/>
  <c r="Q22" i="4"/>
  <c r="Q19" i="4" l="1"/>
  <c r="A1" i="4"/>
</calcChain>
</file>

<file path=xl/comments1.xml><?xml version="1.0" encoding="utf-8"?>
<comments xmlns="http://schemas.openxmlformats.org/spreadsheetml/2006/main">
  <authors>
    <author>Owner</author>
  </authors>
  <commentList>
    <comment ref="T10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perfshire 5% I 2024 ne vleren 332,311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perfshire edhe 5% I 2024 ne vleren 475,394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perfshire edhe 5% I 2024 ne vleren 450,000</t>
        </r>
      </text>
    </comment>
  </commentList>
</comments>
</file>

<file path=xl/sharedStrings.xml><?xml version="1.0" encoding="utf-8"?>
<sst xmlns="http://schemas.openxmlformats.org/spreadsheetml/2006/main" count="143" uniqueCount="118">
  <si>
    <t>Vlera</t>
  </si>
  <si>
    <t>Gjithsej</t>
  </si>
  <si>
    <t>Nr</t>
  </si>
  <si>
    <t>Objekti</t>
  </si>
  <si>
    <t>Operatori ekonomik</t>
  </si>
  <si>
    <t>NIPTI</t>
  </si>
  <si>
    <t>Urdhër Prokurimi</t>
  </si>
  <si>
    <t>Kontrata bazë me TVSH</t>
  </si>
  <si>
    <t>Likuidimi sipas viteve</t>
  </si>
  <si>
    <t>Burim financimi</t>
  </si>
  <si>
    <t>Skualif</t>
  </si>
  <si>
    <t>Vlera fond limit pa TVSH</t>
  </si>
  <si>
    <t>Nr/datë VKB</t>
  </si>
  <si>
    <t>OE pjesmarrës</t>
  </si>
  <si>
    <t>Nr/datë</t>
  </si>
  <si>
    <t>Gjithsej Vlera e plotë e kontratës (me TVSH)</t>
  </si>
  <si>
    <t>Vlere</t>
  </si>
  <si>
    <t>Shtesa e Kontrates me TVSH</t>
  </si>
  <si>
    <t>Data</t>
  </si>
  <si>
    <t>Planifikuar për tu likujduar sipas vlteve</t>
  </si>
  <si>
    <t>Projekti I dhururar / Hartuaar Urbanistika</t>
  </si>
  <si>
    <t>Vlera e Projektit</t>
  </si>
  <si>
    <t>Nr.</t>
  </si>
  <si>
    <t>Datë</t>
  </si>
  <si>
    <t>Vlera me tvsh</t>
  </si>
  <si>
    <t>a</t>
  </si>
  <si>
    <t>b</t>
  </si>
  <si>
    <t>c</t>
  </si>
  <si>
    <t>d</t>
  </si>
  <si>
    <t>11(8+10)</t>
  </si>
  <si>
    <t xml:space="preserve"> </t>
  </si>
  <si>
    <t>VITI 2024</t>
  </si>
  <si>
    <t>VITI  2024</t>
  </si>
  <si>
    <t>Totali 2024</t>
  </si>
  <si>
    <t>RIKOSTRUKSIONI I RRUGES ( FABRIKA E VAJIT - FILLIMI I KTHESAVE MALORE),  MARKAT</t>
  </si>
  <si>
    <t>MBROJTJE LUMORE NE TOKAT E MARKATIT</t>
  </si>
  <si>
    <t>NDËRTIM I LINJES SË ÇELIKUT PËR VADITJEN E TOKAVE TË MARKATIT</t>
  </si>
  <si>
    <t>RIKOSTRUKSIONI I RRUGËS SË  SHALËSIT</t>
  </si>
  <si>
    <t>BLERJE KARBURANTI</t>
  </si>
  <si>
    <t>BLERJE MATERIALE NDERTIMI</t>
  </si>
  <si>
    <t>Rehabilitim i kanalit vaditës të "Manastirit"</t>
  </si>
  <si>
    <t>KALIVIOTI</t>
  </si>
  <si>
    <t>J64228811C</t>
  </si>
  <si>
    <t xml:space="preserve">Të ardhurat </t>
  </si>
  <si>
    <t>Nr.36, datë 29.12.2023</t>
  </si>
  <si>
    <t>Nr.1, datë 01.03.2024</t>
  </si>
  <si>
    <t>Pa u likuiduar më dt.31.12.2024</t>
  </si>
  <si>
    <t>Nr.872, datë 11.06.2024</t>
  </si>
  <si>
    <t>JODY-KOMPANY</t>
  </si>
  <si>
    <t>J94824803M</t>
  </si>
  <si>
    <t>Këshilli i Qarkut</t>
  </si>
  <si>
    <t>Nr.2, datë 01.03.2024</t>
  </si>
  <si>
    <t>Urbanistika</t>
  </si>
  <si>
    <t>Nr.3, datë 01.03.2024</t>
  </si>
  <si>
    <t>K04814853M</t>
  </si>
  <si>
    <t>Nr.5, datë 08.05.2024</t>
  </si>
  <si>
    <t>Nr.834, datë 10.06.2024</t>
  </si>
  <si>
    <t>Nr.835, datë 10.06.2024</t>
  </si>
  <si>
    <t>Nr.874, datë 20.06.2024</t>
  </si>
  <si>
    <t>LALI</t>
  </si>
  <si>
    <t xml:space="preserve">MANE/S </t>
  </si>
  <si>
    <t>J64103865K</t>
  </si>
  <si>
    <t>Min. Bujqësisë</t>
  </si>
  <si>
    <t>Nr.6, datë 01.07.2024</t>
  </si>
  <si>
    <t>Nr.1105, datë 10.09.2024</t>
  </si>
  <si>
    <t>Iliria/D &amp;  Lis Konstruksion</t>
  </si>
  <si>
    <t>J66702510D &amp; K66613407H</t>
  </si>
  <si>
    <t>Emergjencat Civile</t>
  </si>
  <si>
    <t>Nr.7, datë 31.07.2024</t>
  </si>
  <si>
    <t>Nr.1366, datë 30.10.2024</t>
  </si>
  <si>
    <t>Nr.8, datë 18.09.2024</t>
  </si>
  <si>
    <t>Zetakonsult</t>
  </si>
  <si>
    <t>Nr.1412, datë 07.11.2024</t>
  </si>
  <si>
    <t>15.11.2024</t>
  </si>
  <si>
    <t>PASQYRA E REGJISTRAVE TE PROCEDURAVE ME VLERE TE LARTE 2024</t>
  </si>
  <si>
    <t>Elementi i Regjistrit</t>
  </si>
  <si>
    <t>Kodet CPV</t>
  </si>
  <si>
    <t>Forma Juridike e Finalizimit te Procesit te Prokurimit</t>
  </si>
  <si>
    <t>Fondi Limit i Elementit te Regjistrit</t>
  </si>
  <si>
    <t>Objekti i Prokurimit</t>
  </si>
  <si>
    <t>Numri i Thirrjes</t>
  </si>
  <si>
    <t>Fondi Limit i Procedures (pa TVSH)</t>
  </si>
  <si>
    <t>Data e zhvillimit te procedures se prokurimit</t>
  </si>
  <si>
    <t>Data e lidhjes se kontrates</t>
  </si>
  <si>
    <t>Data e perfundimit te lidhjes se kontrates</t>
  </si>
  <si>
    <t>Operatori Ekonomik i shpallur fitues</t>
  </si>
  <si>
    <t>NIPT i operatorit ekonomik</t>
  </si>
  <si>
    <t>- Karburante</t>
  </si>
  <si>
    <t>Kontrate</t>
  </si>
  <si>
    <t>REF-39570-02-27-2025</t>
  </si>
  <si>
    <t>28/04/2025 08:00 AM</t>
  </si>
  <si>
    <t xml:space="preserve">LALI  </t>
  </si>
  <si>
    <t>Blerja Biletash</t>
  </si>
  <si>
    <t>- Bileta transporti</t>
  </si>
  <si>
    <t>Sistem Dinamik</t>
  </si>
  <si>
    <t>Blerje Biletash</t>
  </si>
  <si>
    <t>REF-41450-03-18-2025</t>
  </si>
  <si>
    <t>20/03/2025 12:00 PM</t>
  </si>
  <si>
    <t xml:space="preserve">Dorina Karaiskaj </t>
  </si>
  <si>
    <t>K91425009A</t>
  </si>
  <si>
    <t>RIKONSTRUKSION I RRUGËS NINAT-JANJAR, (LOTI I)</t>
  </si>
  <si>
    <t>- Punime ndërtimi për rrugë</t>
  </si>
  <si>
    <t>REF-42704-03-27-2025</t>
  </si>
  <si>
    <t xml:space="preserve">MANE/S  </t>
  </si>
  <si>
    <t>Shtresë asfalistike në rrugët e brendshme Konispol</t>
  </si>
  <si>
    <t>- Punime shtrimi dhe asfaltimi</t>
  </si>
  <si>
    <t>SHTRESË ASFALISTIKE NË RRUGËT E BRENDSHME KONISPOL</t>
  </si>
  <si>
    <t>REF-42348-03-25-2025</t>
  </si>
  <si>
    <t>07/04/2025 08:00 AM</t>
  </si>
  <si>
    <t xml:space="preserve">KALIVIOTI  </t>
  </si>
  <si>
    <t>Mirembajtja e rruges hyrese Konispol</t>
  </si>
  <si>
    <t>- Rrugë lëvizëse</t>
  </si>
  <si>
    <t>Mirembatje rruga hyrese Konispol</t>
  </si>
  <si>
    <t>REF-41441-03-18-2025</t>
  </si>
  <si>
    <t xml:space="preserve">HASTA ENGINEERING </t>
  </si>
  <si>
    <t>M11511002J</t>
  </si>
  <si>
    <t xml:space="preserve">Vlera kontratës </t>
  </si>
  <si>
    <t>VITI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</si>
</sst>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10409]m/d/yyyy\ h:mm:ss\ AM/PM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u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0"/>
      <name val="Book Antiqua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" fillId="0" borderId="0"/>
  </cellStyleXfs>
  <cellXfs count="107">
    <xf numFmtId="0" fontId="0" fillId="0" borderId="0" xfId="0" applyFont="1" applyFill="1" applyBorder="1"/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/>
    <xf numFmtId="3" fontId="7" fillId="0" borderId="0" xfId="0" applyNumberFormat="1" applyFont="1" applyFill="1" applyAlignment="1"/>
    <xf numFmtId="3" fontId="6" fillId="0" borderId="0" xfId="0" applyNumberFormat="1" applyFont="1" applyFill="1" applyAlignment="1"/>
    <xf numFmtId="3" fontId="7" fillId="0" borderId="0" xfId="0" applyNumberFormat="1" applyFont="1" applyFill="1" applyAlignment="1">
      <alignment horizontal="center" vertical="center"/>
    </xf>
    <xf numFmtId="164" fontId="7" fillId="0" borderId="0" xfId="4" applyNumberFormat="1" applyFont="1" applyFill="1"/>
    <xf numFmtId="3" fontId="6" fillId="0" borderId="0" xfId="0" applyNumberFormat="1" applyFont="1" applyFill="1"/>
    <xf numFmtId="3" fontId="8" fillId="0" borderId="0" xfId="0" applyNumberFormat="1" applyFont="1" applyFill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164" fontId="10" fillId="0" borderId="4" xfId="4" applyNumberFormat="1" applyFont="1" applyFill="1" applyBorder="1" applyAlignment="1">
      <alignment horizontal="left" vertical="center"/>
    </xf>
    <xf numFmtId="164" fontId="10" fillId="0" borderId="5" xfId="4" applyNumberFormat="1" applyFont="1" applyFill="1" applyBorder="1" applyAlignment="1">
      <alignment horizontal="left" vertical="center"/>
    </xf>
    <xf numFmtId="164" fontId="10" fillId="0" borderId="6" xfId="4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4" fontId="10" fillId="0" borderId="4" xfId="4" applyNumberFormat="1" applyFont="1" applyFill="1" applyBorder="1" applyAlignment="1">
      <alignment horizontal="center" vertical="center"/>
    </xf>
    <xf numFmtId="164" fontId="10" fillId="0" borderId="5" xfId="4" applyNumberFormat="1" applyFont="1" applyFill="1" applyBorder="1" applyAlignment="1">
      <alignment horizontal="center" vertical="center"/>
    </xf>
    <xf numFmtId="164" fontId="10" fillId="0" borderId="6" xfId="4" applyNumberFormat="1" applyFont="1" applyFill="1" applyBorder="1" applyAlignment="1">
      <alignment horizontal="center" vertical="center"/>
    </xf>
    <xf numFmtId="164" fontId="10" fillId="0" borderId="4" xfId="4" applyNumberFormat="1" applyFont="1" applyFill="1" applyBorder="1" applyAlignment="1">
      <alignment horizontal="center" vertical="center" wrapText="1"/>
    </xf>
    <xf numFmtId="164" fontId="10" fillId="0" borderId="5" xfId="4" applyNumberFormat="1" applyFont="1" applyFill="1" applyBorder="1" applyAlignment="1">
      <alignment horizontal="center" vertical="center" wrapText="1"/>
    </xf>
    <xf numFmtId="164" fontId="10" fillId="0" borderId="6" xfId="4" applyNumberFormat="1" applyFont="1" applyFill="1" applyBorder="1" applyAlignment="1">
      <alignment horizontal="center" vertical="center" wrapText="1"/>
    </xf>
    <xf numFmtId="43" fontId="10" fillId="0" borderId="4" xfId="4" applyFont="1" applyFill="1" applyBorder="1" applyAlignment="1">
      <alignment horizontal="center" vertical="center"/>
    </xf>
    <xf numFmtId="43" fontId="10" fillId="0" borderId="5" xfId="4" applyFont="1" applyFill="1" applyBorder="1" applyAlignment="1">
      <alignment horizontal="center" vertical="center"/>
    </xf>
    <xf numFmtId="43" fontId="10" fillId="0" borderId="6" xfId="4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64" fontId="10" fillId="0" borderId="4" xfId="4" applyNumberFormat="1" applyFont="1" applyFill="1" applyBorder="1" applyAlignment="1">
      <alignment horizontal="center" vertical="center" wrapText="1"/>
    </xf>
    <xf numFmtId="164" fontId="10" fillId="0" borderId="5" xfId="4" applyNumberFormat="1" applyFont="1" applyFill="1" applyBorder="1" applyAlignment="1">
      <alignment horizontal="center" vertical="center" wrapText="1"/>
    </xf>
    <xf numFmtId="164" fontId="10" fillId="0" borderId="6" xfId="4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164" fontId="10" fillId="0" borderId="4" xfId="4" applyNumberFormat="1" applyFont="1" applyFill="1" applyBorder="1" applyAlignment="1">
      <alignment horizontal="center" vertical="center"/>
    </xf>
    <xf numFmtId="164" fontId="10" fillId="0" borderId="5" xfId="4" applyNumberFormat="1" applyFont="1" applyFill="1" applyBorder="1" applyAlignment="1">
      <alignment horizontal="center" vertical="center"/>
    </xf>
    <xf numFmtId="164" fontId="10" fillId="0" borderId="6" xfId="4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64" fontId="10" fillId="0" borderId="4" xfId="4" applyNumberFormat="1" applyFont="1" applyFill="1" applyBorder="1" applyAlignment="1">
      <alignment horizontal="left" vertical="center"/>
    </xf>
    <xf numFmtId="164" fontId="10" fillId="0" borderId="5" xfId="4" applyNumberFormat="1" applyFont="1" applyFill="1" applyBorder="1" applyAlignment="1">
      <alignment horizontal="left" vertical="center"/>
    </xf>
    <xf numFmtId="164" fontId="10" fillId="0" borderId="6" xfId="4" applyNumberFormat="1" applyFont="1" applyFill="1" applyBorder="1" applyAlignment="1">
      <alignment horizontal="left" vertical="center"/>
    </xf>
    <xf numFmtId="3" fontId="7" fillId="0" borderId="4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left" vertical="center"/>
    </xf>
    <xf numFmtId="3" fontId="7" fillId="0" borderId="5" xfId="0" applyNumberFormat="1" applyFont="1" applyFill="1" applyBorder="1" applyAlignment="1">
      <alignment horizontal="left" vertical="center"/>
    </xf>
    <xf numFmtId="3" fontId="7" fillId="0" borderId="6" xfId="0" applyNumberFormat="1" applyFont="1" applyFill="1" applyBorder="1" applyAlignment="1">
      <alignment horizontal="left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164" fontId="8" fillId="0" borderId="4" xfId="4" applyNumberFormat="1" applyFont="1" applyFill="1" applyBorder="1" applyAlignment="1">
      <alignment horizontal="center" vertical="center" wrapText="1"/>
    </xf>
    <xf numFmtId="164" fontId="8" fillId="0" borderId="6" xfId="4" applyNumberFormat="1" applyFont="1" applyFill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164" fontId="12" fillId="0" borderId="4" xfId="4" applyNumberFormat="1" applyFont="1" applyFill="1" applyBorder="1" applyAlignment="1">
      <alignment horizontal="center" vertical="center"/>
    </xf>
    <xf numFmtId="164" fontId="12" fillId="0" borderId="6" xfId="4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9" fillId="0" borderId="0" xfId="0" applyFont="1" applyFill="1" applyBorder="1"/>
    <xf numFmtId="0" fontId="20" fillId="2" borderId="10" xfId="0" applyNumberFormat="1" applyFont="1" applyFill="1" applyBorder="1" applyAlignment="1">
      <alignment horizontal="center" vertical="top" wrapText="1" readingOrder="1"/>
    </xf>
    <xf numFmtId="0" fontId="20" fillId="2" borderId="10" xfId="0" applyNumberFormat="1" applyFont="1" applyFill="1" applyBorder="1" applyAlignment="1">
      <alignment horizontal="center" vertical="top" wrapText="1" readingOrder="1"/>
    </xf>
    <xf numFmtId="0" fontId="19" fillId="0" borderId="11" xfId="0" applyNumberFormat="1" applyFont="1" applyFill="1" applyBorder="1" applyAlignment="1">
      <alignment vertical="top" wrapText="1"/>
    </xf>
    <xf numFmtId="0" fontId="19" fillId="0" borderId="12" xfId="0" applyNumberFormat="1" applyFont="1" applyFill="1" applyBorder="1" applyAlignment="1">
      <alignment vertical="top" wrapText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165" fontId="21" fillId="0" borderId="10" xfId="0" applyNumberFormat="1" applyFont="1" applyFill="1" applyBorder="1" applyAlignment="1">
      <alignment vertical="top" wrapText="1" readingOrder="1"/>
    </xf>
    <xf numFmtId="3" fontId="21" fillId="0" borderId="10" xfId="0" applyNumberFormat="1" applyFont="1" applyFill="1" applyBorder="1" applyAlignment="1">
      <alignment vertical="top" wrapText="1" readingOrder="1"/>
    </xf>
    <xf numFmtId="0" fontId="0" fillId="0" borderId="0" xfId="0" applyFont="1" applyFill="1" applyBorder="1" applyAlignment="1">
      <alignment horizontal="center"/>
    </xf>
  </cellXfs>
  <cellStyles count="6">
    <cellStyle name="Comma" xfId="4" builtinId="3"/>
    <cellStyle name="Comma 2" xfId="2"/>
    <cellStyle name="Normal" xfId="0" builtinId="0"/>
    <cellStyle name="Normal 2" xfId="1"/>
    <cellStyle name="Normal 4 2" xfId="3"/>
    <cellStyle name="Normal 7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9"/>
  <sheetViews>
    <sheetView workbookViewId="0">
      <selection activeCell="G2" sqref="G2"/>
    </sheetView>
  </sheetViews>
  <sheetFormatPr defaultColWidth="9.140625" defaultRowHeight="13.5"/>
  <cols>
    <col min="1" max="1" width="6.42578125" style="2" customWidth="1"/>
    <col min="2" max="2" width="46.42578125" style="4" customWidth="1"/>
    <col min="3" max="3" width="25.85546875" style="1" customWidth="1"/>
    <col min="4" max="4" width="15.42578125" style="1" hidden="1" customWidth="1"/>
    <col min="5" max="5" width="21.28515625" style="7" customWidth="1"/>
    <col min="6" max="6" width="17.5703125" style="1" customWidth="1"/>
    <col min="7" max="7" width="16.5703125" style="1" customWidth="1"/>
    <col min="8" max="8" width="18.5703125" style="1" hidden="1" customWidth="1"/>
    <col min="9" max="9" width="9.28515625" style="1" hidden="1" customWidth="1"/>
    <col min="10" max="10" width="8.140625" style="1" hidden="1" customWidth="1"/>
    <col min="11" max="11" width="10.7109375" style="1" hidden="1" customWidth="1"/>
    <col min="12" max="12" width="17.85546875" style="1" customWidth="1"/>
    <col min="13" max="13" width="12.42578125" style="1" customWidth="1"/>
    <col min="14" max="14" width="11.85546875" style="1" customWidth="1"/>
    <col min="15" max="15" width="17.28515625" style="7" customWidth="1"/>
    <col min="16" max="16" width="12.7109375" style="1" customWidth="1"/>
    <col min="17" max="17" width="12.42578125" style="1" customWidth="1"/>
    <col min="18" max="19" width="12.7109375" style="1" customWidth="1"/>
    <col min="20" max="20" width="13.85546875" style="1" bestFit="1" customWidth="1"/>
    <col min="21" max="21" width="12.28515625" style="1" customWidth="1"/>
    <col min="22" max="23" width="9.140625" style="1"/>
    <col min="24" max="24" width="13.42578125" style="1" customWidth="1"/>
    <col min="25" max="16384" width="9.140625" style="1"/>
  </cols>
  <sheetData>
    <row r="1" spans="1:24" ht="21.75" customHeight="1">
      <c r="A1" s="2">
        <f ca="1">A1:X27</f>
        <v>0</v>
      </c>
      <c r="B1" s="5" t="s">
        <v>74</v>
      </c>
      <c r="F1" s="1" t="s">
        <v>31</v>
      </c>
      <c r="T1" s="8"/>
    </row>
    <row r="3" spans="1:24" ht="15">
      <c r="A3" s="9" t="s">
        <v>30</v>
      </c>
      <c r="B3" s="3" t="s">
        <v>32</v>
      </c>
    </row>
    <row r="4" spans="1:24" s="6" customFormat="1" ht="63" customHeight="1">
      <c r="A4" s="67" t="s">
        <v>2</v>
      </c>
      <c r="B4" s="67" t="s">
        <v>3</v>
      </c>
      <c r="C4" s="67" t="s">
        <v>4</v>
      </c>
      <c r="D4" s="67" t="s">
        <v>5</v>
      </c>
      <c r="E4" s="71" t="s">
        <v>11</v>
      </c>
      <c r="F4" s="67" t="s">
        <v>9</v>
      </c>
      <c r="G4" s="67" t="s">
        <v>12</v>
      </c>
      <c r="H4" s="21" t="s">
        <v>6</v>
      </c>
      <c r="I4" s="67" t="s">
        <v>13</v>
      </c>
      <c r="J4" s="67"/>
      <c r="K4" s="67" t="s">
        <v>7</v>
      </c>
      <c r="L4" s="67"/>
      <c r="M4" s="72" t="s">
        <v>17</v>
      </c>
      <c r="N4" s="73"/>
      <c r="O4" s="69" t="s">
        <v>15</v>
      </c>
      <c r="P4" s="86" t="s">
        <v>19</v>
      </c>
      <c r="Q4" s="87"/>
      <c r="R4" s="88"/>
      <c r="S4" s="22" t="s">
        <v>8</v>
      </c>
      <c r="T4" s="67" t="s">
        <v>46</v>
      </c>
      <c r="U4" s="89" t="s">
        <v>20</v>
      </c>
      <c r="V4" s="90" t="s">
        <v>21</v>
      </c>
      <c r="W4" s="90"/>
      <c r="X4" s="90"/>
    </row>
    <row r="5" spans="1:24" s="6" customFormat="1" ht="59.25" customHeight="1">
      <c r="A5" s="68"/>
      <c r="B5" s="68"/>
      <c r="C5" s="68"/>
      <c r="D5" s="68"/>
      <c r="E5" s="69"/>
      <c r="F5" s="68"/>
      <c r="G5" s="68"/>
      <c r="H5" s="23" t="s">
        <v>14</v>
      </c>
      <c r="I5" s="23" t="s">
        <v>1</v>
      </c>
      <c r="J5" s="23" t="s">
        <v>10</v>
      </c>
      <c r="K5" s="23" t="s">
        <v>14</v>
      </c>
      <c r="L5" s="23" t="s">
        <v>0</v>
      </c>
      <c r="M5" s="21" t="s">
        <v>18</v>
      </c>
      <c r="N5" s="21" t="s">
        <v>16</v>
      </c>
      <c r="O5" s="70"/>
      <c r="P5" s="24">
        <v>2024</v>
      </c>
      <c r="Q5" s="24">
        <v>2025</v>
      </c>
      <c r="R5" s="24">
        <v>2026</v>
      </c>
      <c r="S5" s="24">
        <v>2024</v>
      </c>
      <c r="T5" s="67"/>
      <c r="U5" s="89"/>
      <c r="V5" s="25" t="s">
        <v>22</v>
      </c>
      <c r="W5" s="25" t="s">
        <v>23</v>
      </c>
      <c r="X5" s="25" t="s">
        <v>24</v>
      </c>
    </row>
    <row r="6" spans="1:24" s="6" customFormat="1" ht="24.75" customHeight="1">
      <c r="A6" s="26" t="s">
        <v>25</v>
      </c>
      <c r="B6" s="21" t="s">
        <v>26</v>
      </c>
      <c r="C6" s="21" t="s">
        <v>27</v>
      </c>
      <c r="D6" s="21" t="s">
        <v>28</v>
      </c>
      <c r="E6" s="21">
        <v>1</v>
      </c>
      <c r="F6" s="21">
        <v>2</v>
      </c>
      <c r="G6" s="21">
        <v>3</v>
      </c>
      <c r="H6" s="21">
        <v>4</v>
      </c>
      <c r="I6" s="21">
        <v>5</v>
      </c>
      <c r="J6" s="21">
        <v>6</v>
      </c>
      <c r="K6" s="21">
        <v>7</v>
      </c>
      <c r="L6" s="21">
        <v>8</v>
      </c>
      <c r="M6" s="21">
        <v>9</v>
      </c>
      <c r="N6" s="21">
        <v>10</v>
      </c>
      <c r="O6" s="21" t="s">
        <v>29</v>
      </c>
      <c r="P6" s="21">
        <v>12</v>
      </c>
      <c r="Q6" s="21">
        <v>13</v>
      </c>
      <c r="R6" s="21">
        <v>14</v>
      </c>
      <c r="S6" s="21">
        <v>15</v>
      </c>
      <c r="T6" s="21">
        <v>16</v>
      </c>
      <c r="U6" s="26"/>
      <c r="V6" s="25"/>
      <c r="W6" s="25"/>
      <c r="X6" s="25"/>
    </row>
    <row r="7" spans="1:24" ht="13.5" customHeight="1">
      <c r="A7" s="61">
        <v>1</v>
      </c>
      <c r="B7" s="81" t="s">
        <v>39</v>
      </c>
      <c r="C7" s="74" t="s">
        <v>41</v>
      </c>
      <c r="D7" s="61" t="s">
        <v>42</v>
      </c>
      <c r="E7" s="47">
        <v>25019357</v>
      </c>
      <c r="F7" s="41" t="s">
        <v>43</v>
      </c>
      <c r="G7" s="41" t="s">
        <v>44</v>
      </c>
      <c r="H7" s="41" t="s">
        <v>45</v>
      </c>
      <c r="I7" s="61">
        <v>1</v>
      </c>
      <c r="J7" s="61">
        <v>0</v>
      </c>
      <c r="K7" s="41" t="s">
        <v>47</v>
      </c>
      <c r="L7" s="52">
        <v>29136043.199999999</v>
      </c>
      <c r="M7" s="27"/>
      <c r="N7" s="27"/>
      <c r="O7" s="52">
        <v>29136043.199999999</v>
      </c>
      <c r="P7" s="52">
        <v>14568021</v>
      </c>
      <c r="Q7" s="52">
        <v>14568021</v>
      </c>
      <c r="R7" s="61"/>
      <c r="S7" s="64">
        <v>7546200</v>
      </c>
      <c r="T7" s="55"/>
      <c r="U7" s="55"/>
      <c r="V7" s="55"/>
      <c r="W7" s="55"/>
      <c r="X7" s="55"/>
    </row>
    <row r="8" spans="1:24" ht="13.5" customHeight="1">
      <c r="A8" s="62"/>
      <c r="B8" s="81"/>
      <c r="C8" s="75"/>
      <c r="D8" s="62"/>
      <c r="E8" s="48"/>
      <c r="F8" s="42"/>
      <c r="G8" s="42"/>
      <c r="H8" s="42"/>
      <c r="I8" s="62"/>
      <c r="J8" s="62"/>
      <c r="K8" s="42"/>
      <c r="L8" s="53"/>
      <c r="M8" s="28"/>
      <c r="N8" s="28"/>
      <c r="O8" s="53"/>
      <c r="P8" s="53"/>
      <c r="Q8" s="53"/>
      <c r="R8" s="62"/>
      <c r="S8" s="65"/>
      <c r="T8" s="56"/>
      <c r="U8" s="56"/>
      <c r="V8" s="56"/>
      <c r="W8" s="56"/>
      <c r="X8" s="56"/>
    </row>
    <row r="9" spans="1:24" ht="35.25" customHeight="1">
      <c r="A9" s="63"/>
      <c r="B9" s="81"/>
      <c r="C9" s="76"/>
      <c r="D9" s="63"/>
      <c r="E9" s="49"/>
      <c r="F9" s="43"/>
      <c r="G9" s="43"/>
      <c r="H9" s="43"/>
      <c r="I9" s="63"/>
      <c r="J9" s="63"/>
      <c r="K9" s="43"/>
      <c r="L9" s="54"/>
      <c r="M9" s="29"/>
      <c r="N9" s="29"/>
      <c r="O9" s="54"/>
      <c r="P9" s="54"/>
      <c r="Q9" s="54"/>
      <c r="R9" s="63"/>
      <c r="S9" s="66"/>
      <c r="T9" s="57"/>
      <c r="U9" s="57"/>
      <c r="V9" s="57"/>
      <c r="W9" s="57"/>
      <c r="X9" s="57"/>
    </row>
    <row r="10" spans="1:24" ht="13.5" customHeight="1">
      <c r="A10" s="61">
        <v>2</v>
      </c>
      <c r="B10" s="81" t="s">
        <v>34</v>
      </c>
      <c r="C10" s="78" t="s">
        <v>48</v>
      </c>
      <c r="D10" s="61" t="s">
        <v>49</v>
      </c>
      <c r="E10" s="47">
        <v>6773248</v>
      </c>
      <c r="F10" s="41" t="s">
        <v>50</v>
      </c>
      <c r="G10" s="41"/>
      <c r="H10" s="41" t="s">
        <v>51</v>
      </c>
      <c r="I10" s="61">
        <v>3</v>
      </c>
      <c r="J10" s="61">
        <v>1</v>
      </c>
      <c r="K10" s="41" t="s">
        <v>56</v>
      </c>
      <c r="L10" s="47">
        <v>7222464</v>
      </c>
      <c r="M10" s="27"/>
      <c r="N10" s="27"/>
      <c r="O10" s="52">
        <v>7222464</v>
      </c>
      <c r="P10" s="52">
        <v>7222464</v>
      </c>
      <c r="Q10" s="52"/>
      <c r="R10" s="44"/>
      <c r="S10" s="44">
        <v>6859700</v>
      </c>
      <c r="T10" s="44">
        <v>361036</v>
      </c>
      <c r="U10" s="44" t="s">
        <v>52</v>
      </c>
      <c r="V10" s="91"/>
      <c r="W10" s="91"/>
      <c r="X10" s="47">
        <v>8127898</v>
      </c>
    </row>
    <row r="11" spans="1:24" ht="13.5" customHeight="1">
      <c r="A11" s="62"/>
      <c r="B11" s="81"/>
      <c r="C11" s="77"/>
      <c r="D11" s="62"/>
      <c r="E11" s="48"/>
      <c r="F11" s="42"/>
      <c r="G11" s="42"/>
      <c r="H11" s="42"/>
      <c r="I11" s="62"/>
      <c r="J11" s="62"/>
      <c r="K11" s="42"/>
      <c r="L11" s="48"/>
      <c r="M11" s="28"/>
      <c r="N11" s="28"/>
      <c r="O11" s="53"/>
      <c r="P11" s="53"/>
      <c r="Q11" s="53"/>
      <c r="R11" s="45"/>
      <c r="S11" s="45"/>
      <c r="T11" s="45"/>
      <c r="U11" s="45"/>
      <c r="V11" s="92"/>
      <c r="W11" s="92"/>
      <c r="X11" s="48"/>
    </row>
    <row r="12" spans="1:24" ht="19.5" customHeight="1">
      <c r="A12" s="63"/>
      <c r="B12" s="81"/>
      <c r="C12" s="77"/>
      <c r="D12" s="63"/>
      <c r="E12" s="49"/>
      <c r="F12" s="43"/>
      <c r="G12" s="43"/>
      <c r="H12" s="43"/>
      <c r="I12" s="63"/>
      <c r="J12" s="63"/>
      <c r="K12" s="43"/>
      <c r="L12" s="49"/>
      <c r="M12" s="29"/>
      <c r="N12" s="29"/>
      <c r="O12" s="54"/>
      <c r="P12" s="54"/>
      <c r="Q12" s="54"/>
      <c r="R12" s="46"/>
      <c r="S12" s="46"/>
      <c r="T12" s="46"/>
      <c r="U12" s="46"/>
      <c r="V12" s="93"/>
      <c r="W12" s="93"/>
      <c r="X12" s="49"/>
    </row>
    <row r="13" spans="1:24" ht="16.5" customHeight="1">
      <c r="A13" s="61">
        <v>3</v>
      </c>
      <c r="B13" s="94" t="s">
        <v>37</v>
      </c>
      <c r="C13" s="74" t="s">
        <v>41</v>
      </c>
      <c r="D13" s="61" t="s">
        <v>42</v>
      </c>
      <c r="E13" s="47">
        <v>7110037</v>
      </c>
      <c r="F13" s="41" t="s">
        <v>43</v>
      </c>
      <c r="G13" s="41" t="s">
        <v>44</v>
      </c>
      <c r="H13" s="41" t="s">
        <v>53</v>
      </c>
      <c r="I13" s="61">
        <v>4</v>
      </c>
      <c r="J13" s="61">
        <v>0</v>
      </c>
      <c r="K13" s="41" t="s">
        <v>57</v>
      </c>
      <c r="L13" s="47">
        <v>6586320</v>
      </c>
      <c r="M13" s="27"/>
      <c r="N13" s="27"/>
      <c r="O13" s="47">
        <v>6586320</v>
      </c>
      <c r="P13" s="47">
        <v>6586320</v>
      </c>
      <c r="Q13" s="10"/>
      <c r="R13" s="10"/>
      <c r="S13" s="58">
        <v>6250734</v>
      </c>
      <c r="T13" s="58">
        <v>328986</v>
      </c>
      <c r="U13" s="44" t="s">
        <v>52</v>
      </c>
      <c r="V13" s="10"/>
      <c r="W13" s="10"/>
      <c r="X13" s="47">
        <v>8532044</v>
      </c>
    </row>
    <row r="14" spans="1:24" ht="16.5" customHeight="1">
      <c r="A14" s="62"/>
      <c r="B14" s="95"/>
      <c r="C14" s="75"/>
      <c r="D14" s="62"/>
      <c r="E14" s="48"/>
      <c r="F14" s="42"/>
      <c r="G14" s="42"/>
      <c r="H14" s="42"/>
      <c r="I14" s="62"/>
      <c r="J14" s="62"/>
      <c r="K14" s="42"/>
      <c r="L14" s="48"/>
      <c r="M14" s="28"/>
      <c r="N14" s="28"/>
      <c r="O14" s="48"/>
      <c r="P14" s="48"/>
      <c r="Q14" s="11"/>
      <c r="R14" s="11"/>
      <c r="S14" s="59"/>
      <c r="T14" s="59"/>
      <c r="U14" s="45"/>
      <c r="V14" s="11"/>
      <c r="W14" s="11"/>
      <c r="X14" s="48"/>
    </row>
    <row r="15" spans="1:24" ht="16.5" customHeight="1">
      <c r="A15" s="63"/>
      <c r="B15" s="96"/>
      <c r="C15" s="76"/>
      <c r="D15" s="63"/>
      <c r="E15" s="49"/>
      <c r="F15" s="43"/>
      <c r="G15" s="43"/>
      <c r="H15" s="43"/>
      <c r="I15" s="63"/>
      <c r="J15" s="63"/>
      <c r="K15" s="43"/>
      <c r="L15" s="49"/>
      <c r="M15" s="28"/>
      <c r="N15" s="28"/>
      <c r="O15" s="49"/>
      <c r="P15" s="49"/>
      <c r="Q15" s="11"/>
      <c r="R15" s="11"/>
      <c r="S15" s="60"/>
      <c r="T15" s="60"/>
      <c r="U15" s="46"/>
      <c r="V15" s="11"/>
      <c r="W15" s="11"/>
      <c r="X15" s="49"/>
    </row>
    <row r="16" spans="1:24" ht="13.5" customHeight="1">
      <c r="A16" s="61">
        <v>4</v>
      </c>
      <c r="B16" s="94" t="s">
        <v>38</v>
      </c>
      <c r="C16" s="74" t="s">
        <v>59</v>
      </c>
      <c r="D16" s="61" t="s">
        <v>54</v>
      </c>
      <c r="E16" s="47">
        <v>12500000</v>
      </c>
      <c r="F16" s="41" t="s">
        <v>43</v>
      </c>
      <c r="G16" s="41" t="s">
        <v>44</v>
      </c>
      <c r="H16" s="41" t="s">
        <v>55</v>
      </c>
      <c r="I16" s="61">
        <v>1</v>
      </c>
      <c r="J16" s="61">
        <v>0</v>
      </c>
      <c r="K16" s="41" t="s">
        <v>58</v>
      </c>
      <c r="L16" s="47">
        <v>12500000</v>
      </c>
      <c r="M16" s="18"/>
      <c r="N16" s="18"/>
      <c r="O16" s="18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62"/>
      <c r="B17" s="95"/>
      <c r="C17" s="75"/>
      <c r="D17" s="62"/>
      <c r="E17" s="48"/>
      <c r="F17" s="42"/>
      <c r="G17" s="42"/>
      <c r="H17" s="42"/>
      <c r="I17" s="62"/>
      <c r="J17" s="62"/>
      <c r="K17" s="42"/>
      <c r="L17" s="48"/>
      <c r="M17" s="19"/>
      <c r="N17" s="19"/>
      <c r="O17" s="19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26.25" customHeight="1">
      <c r="A18" s="63"/>
      <c r="B18" s="96"/>
      <c r="C18" s="76"/>
      <c r="D18" s="63"/>
      <c r="E18" s="49"/>
      <c r="F18" s="43"/>
      <c r="G18" s="43"/>
      <c r="H18" s="43"/>
      <c r="I18" s="63"/>
      <c r="J18" s="63"/>
      <c r="K18" s="43"/>
      <c r="L18" s="49"/>
      <c r="M18" s="20" t="s">
        <v>73</v>
      </c>
      <c r="N18" s="20">
        <v>3000000</v>
      </c>
      <c r="O18" s="20">
        <f>L16+N18</f>
        <v>15500000</v>
      </c>
      <c r="P18" s="14">
        <v>8000000</v>
      </c>
      <c r="Q18" s="14">
        <v>7500000</v>
      </c>
      <c r="R18" s="14"/>
      <c r="S18" s="14">
        <v>6527791</v>
      </c>
      <c r="T18" s="14">
        <v>8677634</v>
      </c>
      <c r="U18" s="14"/>
      <c r="V18" s="14"/>
      <c r="W18" s="14"/>
      <c r="X18" s="14"/>
    </row>
    <row r="19" spans="1:24" ht="13.5" customHeight="1">
      <c r="A19" s="61">
        <v>5</v>
      </c>
      <c r="B19" s="81" t="s">
        <v>40</v>
      </c>
      <c r="C19" s="74" t="s">
        <v>60</v>
      </c>
      <c r="D19" s="61" t="s">
        <v>61</v>
      </c>
      <c r="E19" s="47">
        <v>11375129</v>
      </c>
      <c r="F19" s="61" t="s">
        <v>62</v>
      </c>
      <c r="G19" s="41"/>
      <c r="H19" s="41" t="s">
        <v>63</v>
      </c>
      <c r="I19" s="61">
        <v>2</v>
      </c>
      <c r="J19" s="61">
        <v>0</v>
      </c>
      <c r="K19" s="41" t="s">
        <v>64</v>
      </c>
      <c r="L19" s="47">
        <v>10237701</v>
      </c>
      <c r="M19" s="27"/>
      <c r="N19" s="27"/>
      <c r="O19" s="47">
        <v>10237701</v>
      </c>
      <c r="P19" s="47">
        <v>6646236</v>
      </c>
      <c r="Q19" s="47">
        <f>O19-P19</f>
        <v>3591465</v>
      </c>
      <c r="R19" s="55"/>
      <c r="S19" s="58">
        <v>6313925</v>
      </c>
      <c r="T19" s="58">
        <f>332311+Q19</f>
        <v>3923776</v>
      </c>
      <c r="U19" s="44" t="s">
        <v>52</v>
      </c>
      <c r="V19" s="55"/>
      <c r="W19" s="55"/>
      <c r="X19" s="47">
        <v>13650155</v>
      </c>
    </row>
    <row r="20" spans="1:24" ht="13.5" customHeight="1">
      <c r="A20" s="62"/>
      <c r="B20" s="81"/>
      <c r="C20" s="75"/>
      <c r="D20" s="62"/>
      <c r="E20" s="48"/>
      <c r="F20" s="62"/>
      <c r="G20" s="42"/>
      <c r="H20" s="42"/>
      <c r="I20" s="62"/>
      <c r="J20" s="62"/>
      <c r="K20" s="42"/>
      <c r="L20" s="48"/>
      <c r="M20" s="28"/>
      <c r="N20" s="28"/>
      <c r="O20" s="48"/>
      <c r="P20" s="48"/>
      <c r="Q20" s="48"/>
      <c r="R20" s="56"/>
      <c r="S20" s="59"/>
      <c r="T20" s="59"/>
      <c r="U20" s="45"/>
      <c r="V20" s="56"/>
      <c r="W20" s="56"/>
      <c r="X20" s="48"/>
    </row>
    <row r="21" spans="1:24" ht="24" customHeight="1">
      <c r="A21" s="63"/>
      <c r="B21" s="81"/>
      <c r="C21" s="76"/>
      <c r="D21" s="63"/>
      <c r="E21" s="49"/>
      <c r="F21" s="63"/>
      <c r="G21" s="43"/>
      <c r="H21" s="43"/>
      <c r="I21" s="63"/>
      <c r="J21" s="63"/>
      <c r="K21" s="43"/>
      <c r="L21" s="49"/>
      <c r="M21" s="29"/>
      <c r="N21" s="29"/>
      <c r="O21" s="49"/>
      <c r="P21" s="49"/>
      <c r="Q21" s="49"/>
      <c r="R21" s="57"/>
      <c r="S21" s="60"/>
      <c r="T21" s="60"/>
      <c r="U21" s="46"/>
      <c r="V21" s="57"/>
      <c r="W21" s="57"/>
      <c r="X21" s="49"/>
    </row>
    <row r="22" spans="1:24" ht="13.5" customHeight="1">
      <c r="A22" s="61">
        <v>6</v>
      </c>
      <c r="B22" s="81" t="s">
        <v>35</v>
      </c>
      <c r="C22" s="77" t="s">
        <v>65</v>
      </c>
      <c r="D22" s="77" t="s">
        <v>66</v>
      </c>
      <c r="E22" s="47">
        <v>27165373</v>
      </c>
      <c r="F22" s="41" t="s">
        <v>67</v>
      </c>
      <c r="G22" s="41"/>
      <c r="H22" s="41" t="s">
        <v>68</v>
      </c>
      <c r="I22" s="61">
        <v>4</v>
      </c>
      <c r="J22" s="61">
        <v>3</v>
      </c>
      <c r="K22" s="41" t="s">
        <v>69</v>
      </c>
      <c r="L22" s="38">
        <v>29976912</v>
      </c>
      <c r="M22" s="30"/>
      <c r="N22" s="30"/>
      <c r="O22" s="38">
        <v>29976912</v>
      </c>
      <c r="P22" s="38">
        <v>11409456</v>
      </c>
      <c r="Q22" s="38">
        <f>O22-P22</f>
        <v>18567456</v>
      </c>
      <c r="R22" s="41"/>
      <c r="S22" s="41">
        <v>9032486</v>
      </c>
      <c r="T22" s="41">
        <f>Q22+475394</f>
        <v>19042850</v>
      </c>
      <c r="U22" s="44" t="s">
        <v>52</v>
      </c>
      <c r="V22" s="55"/>
      <c r="W22" s="55"/>
      <c r="X22" s="47">
        <v>32598447</v>
      </c>
    </row>
    <row r="23" spans="1:24" ht="13.5" customHeight="1">
      <c r="A23" s="62"/>
      <c r="B23" s="81"/>
      <c r="C23" s="77"/>
      <c r="D23" s="77"/>
      <c r="E23" s="48"/>
      <c r="F23" s="42"/>
      <c r="G23" s="42"/>
      <c r="H23" s="42"/>
      <c r="I23" s="62"/>
      <c r="J23" s="62"/>
      <c r="K23" s="42"/>
      <c r="L23" s="39"/>
      <c r="M23" s="31"/>
      <c r="N23" s="31"/>
      <c r="O23" s="39"/>
      <c r="P23" s="39"/>
      <c r="Q23" s="39"/>
      <c r="R23" s="42"/>
      <c r="S23" s="42"/>
      <c r="T23" s="42"/>
      <c r="U23" s="45"/>
      <c r="V23" s="56"/>
      <c r="W23" s="56"/>
      <c r="X23" s="48"/>
    </row>
    <row r="24" spans="1:24" ht="13.5" customHeight="1">
      <c r="A24" s="63"/>
      <c r="B24" s="81"/>
      <c r="C24" s="77"/>
      <c r="D24" s="77"/>
      <c r="E24" s="49"/>
      <c r="F24" s="43"/>
      <c r="G24" s="43"/>
      <c r="H24" s="43"/>
      <c r="I24" s="63"/>
      <c r="J24" s="63"/>
      <c r="K24" s="43"/>
      <c r="L24" s="40"/>
      <c r="M24" s="32"/>
      <c r="N24" s="32"/>
      <c r="O24" s="40"/>
      <c r="P24" s="40"/>
      <c r="Q24" s="40"/>
      <c r="R24" s="43"/>
      <c r="S24" s="43"/>
      <c r="T24" s="43"/>
      <c r="U24" s="46"/>
      <c r="V24" s="57"/>
      <c r="W24" s="57"/>
      <c r="X24" s="49"/>
    </row>
    <row r="25" spans="1:24" ht="13.5" customHeight="1">
      <c r="A25" s="61">
        <v>7</v>
      </c>
      <c r="B25" s="94" t="s">
        <v>36</v>
      </c>
      <c r="C25" s="74" t="s">
        <v>60</v>
      </c>
      <c r="D25" s="61" t="s">
        <v>61</v>
      </c>
      <c r="E25" s="47">
        <v>33413819</v>
      </c>
      <c r="F25" s="61" t="s">
        <v>62</v>
      </c>
      <c r="G25" s="15"/>
      <c r="H25" s="41" t="s">
        <v>70</v>
      </c>
      <c r="I25" s="61">
        <v>1</v>
      </c>
      <c r="J25" s="61">
        <v>0</v>
      </c>
      <c r="K25" s="41" t="s">
        <v>72</v>
      </c>
      <c r="L25" s="38">
        <v>38462997</v>
      </c>
      <c r="M25" s="33"/>
      <c r="N25" s="33"/>
      <c r="O25" s="38">
        <v>38462997</v>
      </c>
      <c r="P25" s="38">
        <v>9000000</v>
      </c>
      <c r="Q25" s="38">
        <v>13000000</v>
      </c>
      <c r="R25" s="38">
        <f>O25-P25-Q25</f>
        <v>16462997</v>
      </c>
      <c r="S25" s="41">
        <v>8550000</v>
      </c>
      <c r="T25" s="41">
        <f>Q25+R25+450000</f>
        <v>29912997</v>
      </c>
      <c r="U25" s="44" t="s">
        <v>71</v>
      </c>
      <c r="V25" s="12"/>
      <c r="W25" s="12"/>
      <c r="X25" s="47">
        <v>40096583</v>
      </c>
    </row>
    <row r="26" spans="1:24" ht="13.5" customHeight="1">
      <c r="A26" s="62"/>
      <c r="B26" s="95"/>
      <c r="C26" s="75"/>
      <c r="D26" s="62"/>
      <c r="E26" s="48"/>
      <c r="F26" s="62"/>
      <c r="G26" s="16"/>
      <c r="H26" s="42"/>
      <c r="I26" s="62"/>
      <c r="J26" s="62"/>
      <c r="K26" s="42"/>
      <c r="L26" s="39"/>
      <c r="M26" s="34"/>
      <c r="N26" s="34"/>
      <c r="O26" s="39"/>
      <c r="P26" s="39"/>
      <c r="Q26" s="39"/>
      <c r="R26" s="39"/>
      <c r="S26" s="42"/>
      <c r="T26" s="42"/>
      <c r="U26" s="45"/>
      <c r="V26" s="13"/>
      <c r="W26" s="13"/>
      <c r="X26" s="48"/>
    </row>
    <row r="27" spans="1:24" ht="13.5" customHeight="1">
      <c r="A27" s="63"/>
      <c r="B27" s="96"/>
      <c r="C27" s="76"/>
      <c r="D27" s="63"/>
      <c r="E27" s="49"/>
      <c r="F27" s="63"/>
      <c r="G27" s="17"/>
      <c r="H27" s="43"/>
      <c r="I27" s="63"/>
      <c r="J27" s="63"/>
      <c r="K27" s="43"/>
      <c r="L27" s="40"/>
      <c r="M27" s="35"/>
      <c r="N27" s="35"/>
      <c r="O27" s="40"/>
      <c r="P27" s="40"/>
      <c r="Q27" s="40"/>
      <c r="R27" s="40"/>
      <c r="S27" s="43"/>
      <c r="T27" s="43"/>
      <c r="U27" s="46"/>
      <c r="V27" s="14"/>
      <c r="W27" s="14"/>
      <c r="X27" s="49"/>
    </row>
    <row r="28" spans="1:24" ht="16.5" customHeight="1">
      <c r="A28" s="82"/>
      <c r="B28" s="79" t="s">
        <v>33</v>
      </c>
      <c r="C28" s="79"/>
      <c r="D28" s="79"/>
      <c r="E28" s="84">
        <f>SUM(E7:E27)</f>
        <v>123356963</v>
      </c>
      <c r="F28" s="79"/>
      <c r="G28" s="79"/>
      <c r="H28" s="79"/>
      <c r="I28" s="79"/>
      <c r="J28" s="79"/>
      <c r="K28" s="79"/>
      <c r="L28" s="50">
        <f>SUM(L7:L27)</f>
        <v>134122437.2</v>
      </c>
      <c r="M28" s="36"/>
      <c r="N28" s="36"/>
      <c r="O28" s="50">
        <f>SUM(O7:O27)</f>
        <v>137122437.19999999</v>
      </c>
      <c r="P28" s="50">
        <f t="shared" ref="P28:X28" si="0">SUM(P7:P27)</f>
        <v>63432497</v>
      </c>
      <c r="Q28" s="50">
        <f t="shared" si="0"/>
        <v>57226942</v>
      </c>
      <c r="R28" s="50">
        <f t="shared" si="0"/>
        <v>16462997</v>
      </c>
      <c r="S28" s="50">
        <f t="shared" si="0"/>
        <v>51080836</v>
      </c>
      <c r="T28" s="50">
        <f t="shared" si="0"/>
        <v>62247279</v>
      </c>
      <c r="U28" s="50">
        <f t="shared" si="0"/>
        <v>0</v>
      </c>
      <c r="V28" s="50">
        <f t="shared" si="0"/>
        <v>0</v>
      </c>
      <c r="W28" s="50">
        <f t="shared" si="0"/>
        <v>0</v>
      </c>
      <c r="X28" s="50">
        <f t="shared" si="0"/>
        <v>103005127</v>
      </c>
    </row>
    <row r="29" spans="1:24" ht="13.5" customHeight="1">
      <c r="A29" s="83"/>
      <c r="B29" s="80"/>
      <c r="C29" s="80"/>
      <c r="D29" s="80"/>
      <c r="E29" s="85"/>
      <c r="F29" s="80"/>
      <c r="G29" s="80"/>
      <c r="H29" s="80"/>
      <c r="I29" s="80"/>
      <c r="J29" s="80"/>
      <c r="K29" s="80"/>
      <c r="L29" s="51"/>
      <c r="M29" s="37"/>
      <c r="N29" s="37">
        <f>SUM(N18:N28)</f>
        <v>3000000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</row>
  </sheetData>
  <mergeCells count="174">
    <mergeCell ref="B16:B18"/>
    <mergeCell ref="A16:A18"/>
    <mergeCell ref="A25:A27"/>
    <mergeCell ref="B25:B27"/>
    <mergeCell ref="P13:P15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I22:I24"/>
    <mergeCell ref="I13:I15"/>
    <mergeCell ref="A13:A15"/>
    <mergeCell ref="B13:B15"/>
    <mergeCell ref="L13:L15"/>
    <mergeCell ref="E13:E15"/>
    <mergeCell ref="O13:O15"/>
    <mergeCell ref="K19:K21"/>
    <mergeCell ref="P4:R4"/>
    <mergeCell ref="T4:T5"/>
    <mergeCell ref="U4:U5"/>
    <mergeCell ref="V4:X4"/>
    <mergeCell ref="P10:P12"/>
    <mergeCell ref="Q10:Q12"/>
    <mergeCell ref="R10:R12"/>
    <mergeCell ref="S10:S12"/>
    <mergeCell ref="T10:T12"/>
    <mergeCell ref="U10:U12"/>
    <mergeCell ref="V10:V12"/>
    <mergeCell ref="W10:W12"/>
    <mergeCell ref="X10:X12"/>
    <mergeCell ref="B7:B9"/>
    <mergeCell ref="A7:A9"/>
    <mergeCell ref="A10:A12"/>
    <mergeCell ref="B10:B12"/>
    <mergeCell ref="I10:I12"/>
    <mergeCell ref="J13:J15"/>
    <mergeCell ref="K13:K15"/>
    <mergeCell ref="G13:G15"/>
    <mergeCell ref="G7:G9"/>
    <mergeCell ref="E7:E9"/>
    <mergeCell ref="F7:F9"/>
    <mergeCell ref="I7:I9"/>
    <mergeCell ref="J7:J9"/>
    <mergeCell ref="D7:D9"/>
    <mergeCell ref="H13:H15"/>
    <mergeCell ref="H7:H9"/>
    <mergeCell ref="K7:K9"/>
    <mergeCell ref="D28:D29"/>
    <mergeCell ref="K22:K24"/>
    <mergeCell ref="B22:B24"/>
    <mergeCell ref="C22:C24"/>
    <mergeCell ref="A28:A29"/>
    <mergeCell ref="B28:B29"/>
    <mergeCell ref="C28:C29"/>
    <mergeCell ref="E28:E29"/>
    <mergeCell ref="L28:L29"/>
    <mergeCell ref="A22:A24"/>
    <mergeCell ref="J22:J24"/>
    <mergeCell ref="B19:B21"/>
    <mergeCell ref="A19:A21"/>
    <mergeCell ref="C25:C27"/>
    <mergeCell ref="D25:D27"/>
    <mergeCell ref="E25:E27"/>
    <mergeCell ref="F25:F27"/>
    <mergeCell ref="H25:H27"/>
    <mergeCell ref="I25:I27"/>
    <mergeCell ref="J25:J27"/>
    <mergeCell ref="E22:E24"/>
    <mergeCell ref="G19:G21"/>
    <mergeCell ref="E19:E21"/>
    <mergeCell ref="F19:F21"/>
    <mergeCell ref="I19:I21"/>
    <mergeCell ref="J19:J21"/>
    <mergeCell ref="D19:D21"/>
    <mergeCell ref="H19:H21"/>
    <mergeCell ref="J10:J12"/>
    <mergeCell ref="K10:K12"/>
    <mergeCell ref="P7:P9"/>
    <mergeCell ref="P19:P21"/>
    <mergeCell ref="O22:O24"/>
    <mergeCell ref="O28:O29"/>
    <mergeCell ref="F28:F29"/>
    <mergeCell ref="G28:G29"/>
    <mergeCell ref="H28:H29"/>
    <mergeCell ref="J28:J29"/>
    <mergeCell ref="K28:K29"/>
    <mergeCell ref="I28:I29"/>
    <mergeCell ref="K25:K27"/>
    <mergeCell ref="L25:L27"/>
    <mergeCell ref="L7:L9"/>
    <mergeCell ref="L19:L21"/>
    <mergeCell ref="O7:O9"/>
    <mergeCell ref="O19:O21"/>
    <mergeCell ref="C19:C21"/>
    <mergeCell ref="L22:L24"/>
    <mergeCell ref="P22:P24"/>
    <mergeCell ref="D22:D24"/>
    <mergeCell ref="F22:F24"/>
    <mergeCell ref="G22:G24"/>
    <mergeCell ref="H22:H24"/>
    <mergeCell ref="C13:C15"/>
    <mergeCell ref="D13:D15"/>
    <mergeCell ref="F13:F15"/>
    <mergeCell ref="S13:S15"/>
    <mergeCell ref="T13:T15"/>
    <mergeCell ref="U13:U15"/>
    <mergeCell ref="X13:X15"/>
    <mergeCell ref="G4:G5"/>
    <mergeCell ref="I4:J4"/>
    <mergeCell ref="K4:L4"/>
    <mergeCell ref="O4:O5"/>
    <mergeCell ref="A4:A5"/>
    <mergeCell ref="B4:B5"/>
    <mergeCell ref="C4:C5"/>
    <mergeCell ref="D4:D5"/>
    <mergeCell ref="E4:E5"/>
    <mergeCell ref="F4:F5"/>
    <mergeCell ref="M4:N4"/>
    <mergeCell ref="C7:C9"/>
    <mergeCell ref="C10:C12"/>
    <mergeCell ref="E10:E12"/>
    <mergeCell ref="L10:L12"/>
    <mergeCell ref="O10:O12"/>
    <mergeCell ref="D10:D12"/>
    <mergeCell ref="F10:F12"/>
    <mergeCell ref="G10:G12"/>
    <mergeCell ref="H10:H12"/>
    <mergeCell ref="Q7:Q9"/>
    <mergeCell ref="Q19:Q21"/>
    <mergeCell ref="R19:R21"/>
    <mergeCell ref="S19:S21"/>
    <mergeCell ref="T19:T21"/>
    <mergeCell ref="U19:U21"/>
    <mergeCell ref="V19:V21"/>
    <mergeCell ref="X25:X27"/>
    <mergeCell ref="R28:R29"/>
    <mergeCell ref="S28:S29"/>
    <mergeCell ref="T28:T29"/>
    <mergeCell ref="U28:U29"/>
    <mergeCell ref="V28:V29"/>
    <mergeCell ref="W28:W29"/>
    <mergeCell ref="X28:X29"/>
    <mergeCell ref="W19:W21"/>
    <mergeCell ref="X19:X21"/>
    <mergeCell ref="R7:R9"/>
    <mergeCell ref="S7:S9"/>
    <mergeCell ref="T7:T9"/>
    <mergeCell ref="U7:U9"/>
    <mergeCell ref="V7:V9"/>
    <mergeCell ref="W7:W9"/>
    <mergeCell ref="X7:X9"/>
    <mergeCell ref="O25:O27"/>
    <mergeCell ref="P25:P27"/>
    <mergeCell ref="Q25:Q27"/>
    <mergeCell ref="R25:R27"/>
    <mergeCell ref="S25:S27"/>
    <mergeCell ref="T25:T27"/>
    <mergeCell ref="U25:U27"/>
    <mergeCell ref="X22:X24"/>
    <mergeCell ref="P28:P29"/>
    <mergeCell ref="Q28:Q29"/>
    <mergeCell ref="Q22:Q24"/>
    <mergeCell ref="R22:R24"/>
    <mergeCell ref="S22:S24"/>
    <mergeCell ref="T22:T24"/>
    <mergeCell ref="U22:U24"/>
    <mergeCell ref="V22:V24"/>
    <mergeCell ref="W22:W2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1"/>
  <sheetViews>
    <sheetView tabSelected="1" workbookViewId="0">
      <selection activeCell="W10" sqref="W10"/>
    </sheetView>
  </sheetViews>
  <sheetFormatPr defaultRowHeight="15"/>
  <cols>
    <col min="16" max="16" width="21.7109375" customWidth="1"/>
    <col min="17" max="17" width="22" customWidth="1"/>
    <col min="20" max="20" width="17" customWidth="1"/>
  </cols>
  <sheetData>
    <row r="3" spans="2:20">
      <c r="B3" s="106" t="s">
        <v>117</v>
      </c>
      <c r="C3" s="106"/>
      <c r="D3" s="106"/>
      <c r="E3" s="106"/>
      <c r="F3" s="106"/>
      <c r="G3" s="106"/>
    </row>
    <row r="6" spans="2:20" s="97" customFormat="1" ht="89.25">
      <c r="B6" s="98" t="s">
        <v>22</v>
      </c>
      <c r="C6" s="99" t="s">
        <v>75</v>
      </c>
      <c r="D6" s="100"/>
      <c r="E6" s="100"/>
      <c r="F6" s="101"/>
      <c r="G6" s="98" t="s">
        <v>76</v>
      </c>
      <c r="H6" s="99" t="s">
        <v>77</v>
      </c>
      <c r="I6" s="100"/>
      <c r="J6" s="101"/>
      <c r="K6" s="98" t="s">
        <v>78</v>
      </c>
      <c r="L6" s="98" t="s">
        <v>79</v>
      </c>
      <c r="M6" s="98" t="s">
        <v>80</v>
      </c>
      <c r="N6" s="98" t="s">
        <v>81</v>
      </c>
      <c r="O6" s="98" t="s">
        <v>82</v>
      </c>
      <c r="P6" s="98" t="s">
        <v>83</v>
      </c>
      <c r="Q6" s="98" t="s">
        <v>84</v>
      </c>
      <c r="R6" s="98" t="s">
        <v>85</v>
      </c>
      <c r="S6" s="98" t="s">
        <v>86</v>
      </c>
      <c r="T6" s="98" t="s">
        <v>116</v>
      </c>
    </row>
    <row r="7" spans="2:20" s="97" customFormat="1" ht="38.25">
      <c r="B7" s="102">
        <v>1</v>
      </c>
      <c r="C7" s="103" t="s">
        <v>38</v>
      </c>
      <c r="D7" s="100"/>
      <c r="E7" s="100"/>
      <c r="F7" s="101"/>
      <c r="G7" s="102" t="s">
        <v>87</v>
      </c>
      <c r="H7" s="103" t="s">
        <v>88</v>
      </c>
      <c r="I7" s="100"/>
      <c r="J7" s="101"/>
      <c r="K7" s="102">
        <v>12500000</v>
      </c>
      <c r="L7" s="102" t="s">
        <v>38</v>
      </c>
      <c r="M7" s="102" t="s">
        <v>89</v>
      </c>
      <c r="N7" s="102">
        <v>12500000</v>
      </c>
      <c r="O7" s="102" t="s">
        <v>90</v>
      </c>
      <c r="P7" s="104">
        <v>45784</v>
      </c>
      <c r="Q7" s="104">
        <v>46022</v>
      </c>
      <c r="R7" s="102" t="s">
        <v>91</v>
      </c>
      <c r="S7" s="102" t="s">
        <v>54</v>
      </c>
      <c r="T7" s="105">
        <f>12500000*1.2</f>
        <v>15000000</v>
      </c>
    </row>
    <row r="8" spans="2:20" s="97" customFormat="1" ht="38.25">
      <c r="B8" s="102">
        <v>2</v>
      </c>
      <c r="C8" s="103" t="s">
        <v>92</v>
      </c>
      <c r="D8" s="100"/>
      <c r="E8" s="100"/>
      <c r="F8" s="101"/>
      <c r="G8" s="102" t="s">
        <v>93</v>
      </c>
      <c r="H8" s="103" t="s">
        <v>94</v>
      </c>
      <c r="I8" s="100"/>
      <c r="J8" s="101"/>
      <c r="K8" s="102">
        <v>520000</v>
      </c>
      <c r="L8" s="102" t="s">
        <v>95</v>
      </c>
      <c r="M8" s="102" t="s">
        <v>96</v>
      </c>
      <c r="N8" s="102">
        <v>0</v>
      </c>
      <c r="O8" s="102" t="s">
        <v>97</v>
      </c>
      <c r="P8" s="102"/>
      <c r="Q8" s="102"/>
      <c r="R8" s="102" t="s">
        <v>98</v>
      </c>
      <c r="S8" s="102" t="s">
        <v>99</v>
      </c>
      <c r="T8" s="105">
        <v>1339000</v>
      </c>
    </row>
    <row r="9" spans="2:20" s="97" customFormat="1" ht="89.25">
      <c r="B9" s="102">
        <v>3</v>
      </c>
      <c r="C9" s="103" t="s">
        <v>100</v>
      </c>
      <c r="D9" s="100"/>
      <c r="E9" s="100"/>
      <c r="F9" s="101"/>
      <c r="G9" s="102" t="s">
        <v>101</v>
      </c>
      <c r="H9" s="103" t="s">
        <v>88</v>
      </c>
      <c r="I9" s="100"/>
      <c r="J9" s="101"/>
      <c r="K9" s="102">
        <v>16632167</v>
      </c>
      <c r="L9" s="102" t="s">
        <v>100</v>
      </c>
      <c r="M9" s="102" t="s">
        <v>102</v>
      </c>
      <c r="N9" s="102">
        <v>16632167</v>
      </c>
      <c r="O9" s="102" t="s">
        <v>90</v>
      </c>
      <c r="P9" s="104">
        <v>45807</v>
      </c>
      <c r="Q9" s="104">
        <v>45853</v>
      </c>
      <c r="R9" s="102" t="s">
        <v>103</v>
      </c>
      <c r="S9" s="102" t="s">
        <v>61</v>
      </c>
      <c r="T9" s="105">
        <f>13314982*1.2</f>
        <v>15977978.399999999</v>
      </c>
    </row>
    <row r="10" spans="2:20" s="97" customFormat="1" ht="127.5">
      <c r="B10" s="102">
        <v>4</v>
      </c>
      <c r="C10" s="103" t="s">
        <v>104</v>
      </c>
      <c r="D10" s="100"/>
      <c r="E10" s="100"/>
      <c r="F10" s="101"/>
      <c r="G10" s="102" t="s">
        <v>105</v>
      </c>
      <c r="H10" s="103" t="s">
        <v>88</v>
      </c>
      <c r="I10" s="100"/>
      <c r="J10" s="101"/>
      <c r="K10" s="102">
        <v>4167325</v>
      </c>
      <c r="L10" s="102" t="s">
        <v>106</v>
      </c>
      <c r="M10" s="102" t="s">
        <v>107</v>
      </c>
      <c r="N10" s="102">
        <v>4167325</v>
      </c>
      <c r="O10" s="102" t="s">
        <v>108</v>
      </c>
      <c r="P10" s="104">
        <v>45784</v>
      </c>
      <c r="Q10" s="104">
        <v>45800</v>
      </c>
      <c r="R10" s="102" t="s">
        <v>109</v>
      </c>
      <c r="S10" s="102" t="s">
        <v>42</v>
      </c>
      <c r="T10" s="105">
        <f>3406860*1.2</f>
        <v>4088232</v>
      </c>
    </row>
    <row r="11" spans="2:20" s="97" customFormat="1" ht="51">
      <c r="B11" s="102">
        <v>5</v>
      </c>
      <c r="C11" s="103" t="s">
        <v>110</v>
      </c>
      <c r="D11" s="100"/>
      <c r="E11" s="100"/>
      <c r="F11" s="101"/>
      <c r="G11" s="102" t="s">
        <v>111</v>
      </c>
      <c r="H11" s="103" t="s">
        <v>88</v>
      </c>
      <c r="I11" s="100"/>
      <c r="J11" s="101"/>
      <c r="K11" s="102">
        <v>1000000</v>
      </c>
      <c r="L11" s="102" t="s">
        <v>112</v>
      </c>
      <c r="M11" s="102" t="s">
        <v>113</v>
      </c>
      <c r="N11" s="102">
        <v>1000000</v>
      </c>
      <c r="O11" s="102" t="s">
        <v>97</v>
      </c>
      <c r="P11" s="102"/>
      <c r="Q11" s="102"/>
      <c r="R11" s="102" t="s">
        <v>114</v>
      </c>
      <c r="S11" s="102" t="s">
        <v>115</v>
      </c>
      <c r="T11" s="105">
        <f>800000*1.2</f>
        <v>960000</v>
      </c>
    </row>
  </sheetData>
  <mergeCells count="13">
    <mergeCell ref="B3:G3"/>
    <mergeCell ref="C9:F9"/>
    <mergeCell ref="H9:J9"/>
    <mergeCell ref="C10:F10"/>
    <mergeCell ref="H10:J10"/>
    <mergeCell ref="C11:F11"/>
    <mergeCell ref="H11:J11"/>
    <mergeCell ref="C6:F6"/>
    <mergeCell ref="H6:J6"/>
    <mergeCell ref="C7:F7"/>
    <mergeCell ref="H7:J7"/>
    <mergeCell ref="C8:F8"/>
    <mergeCell ref="H8:J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viti 2024</vt:lpstr>
      <vt:lpstr>2025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2021-09-21T10:59:26Z</cp:lastPrinted>
  <dcterms:created xsi:type="dcterms:W3CDTF">2018-03-23T09:24:26Z</dcterms:created>
  <dcterms:modified xsi:type="dcterms:W3CDTF">2025-07-15T08:45:03Z</dcterms:modified>
</cp:coreProperties>
</file>